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oogle Drive\!HobbyTrap Blog\Off-Road - Garage\19XX - How To - Calculate Gear Ratio and RPM's\"/>
    </mc:Choice>
  </mc:AlternateContent>
  <xr:revisionPtr revIDLastSave="0" documentId="13_ncr:1_{A51F233D-FD8B-4D27-95D9-8A16BF43C929}" xr6:coauthVersionLast="43" xr6:coauthVersionMax="43" xr10:uidLastSave="{00000000-0000-0000-0000-000000000000}"/>
  <bookViews>
    <workbookView xWindow="25080" yWindow="-120" windowWidth="25440" windowHeight="15390" xr2:uid="{00000000-000D-0000-FFFF-FFFF00000000}"/>
  </bookViews>
  <sheets>
    <sheet name="Crawl Ratio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4" roundtripDataSignature="AMtx7mhDa9zO8H0JR6x2PlzNjv0k/a5rhg=="/>
    </ext>
  </extLst>
</workbook>
</file>

<file path=xl/calcChain.xml><?xml version="1.0" encoding="utf-8"?>
<calcChain xmlns="http://schemas.openxmlformats.org/spreadsheetml/2006/main">
  <c r="R32" i="1" l="1"/>
  <c r="O32" i="1"/>
  <c r="L32" i="1"/>
  <c r="R31" i="1"/>
  <c r="O31" i="1"/>
  <c r="L31" i="1"/>
  <c r="N29" i="1"/>
  <c r="T26" i="1"/>
  <c r="T29" i="1" s="1"/>
  <c r="S26" i="1"/>
  <c r="S29" i="1" s="1"/>
  <c r="R26" i="1"/>
  <c r="R29" i="1" s="1"/>
  <c r="Q26" i="1"/>
  <c r="Q29" i="1" s="1"/>
  <c r="P26" i="1"/>
  <c r="P29" i="1" s="1"/>
  <c r="O26" i="1"/>
  <c r="O29" i="1" s="1"/>
  <c r="N26" i="1"/>
  <c r="M26" i="1"/>
  <c r="M29" i="1" s="1"/>
  <c r="L26" i="1"/>
  <c r="L29" i="1" s="1"/>
  <c r="I25" i="1"/>
  <c r="I24" i="1"/>
  <c r="I26" i="1" s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9" i="1"/>
  <c r="I9" i="1"/>
  <c r="H9" i="1"/>
  <c r="J8" i="1"/>
  <c r="I8" i="1"/>
  <c r="H8" i="1"/>
  <c r="J10" i="1"/>
  <c r="I10" i="1"/>
  <c r="H10" i="1"/>
  <c r="J7" i="1"/>
  <c r="I7" i="1"/>
  <c r="H7" i="1"/>
  <c r="T6" i="1"/>
  <c r="S6" i="1"/>
  <c r="R6" i="1"/>
  <c r="Q6" i="1"/>
  <c r="P6" i="1"/>
  <c r="O6" i="1"/>
  <c r="N6" i="1"/>
  <c r="M6" i="1"/>
  <c r="L6" i="1"/>
  <c r="R5" i="1"/>
  <c r="O5" i="1"/>
  <c r="L5" i="1"/>
  <c r="L35" i="1" l="1"/>
  <c r="P35" i="1"/>
  <c r="T35" i="1"/>
  <c r="M35" i="1"/>
  <c r="Q35" i="1"/>
  <c r="N35" i="1"/>
  <c r="R35" i="1"/>
  <c r="O35" i="1"/>
  <c r="S35" i="1"/>
  <c r="O22" i="1" l="1"/>
  <c r="O21" i="1"/>
  <c r="O20" i="1"/>
  <c r="O19" i="1"/>
  <c r="O18" i="1"/>
  <c r="O17" i="1"/>
  <c r="O16" i="1"/>
  <c r="O15" i="1"/>
  <c r="O14" i="1"/>
  <c r="O13" i="1"/>
  <c r="O12" i="1"/>
  <c r="O11" i="1"/>
  <c r="O9" i="1"/>
  <c r="O8" i="1"/>
  <c r="O10" i="1"/>
  <c r="O7" i="1"/>
  <c r="M22" i="1"/>
  <c r="M21" i="1"/>
  <c r="M20" i="1"/>
  <c r="M19" i="1"/>
  <c r="M18" i="1"/>
  <c r="M17" i="1"/>
  <c r="M16" i="1"/>
  <c r="M15" i="1"/>
  <c r="M14" i="1"/>
  <c r="M13" i="1"/>
  <c r="M12" i="1"/>
  <c r="M11" i="1"/>
  <c r="M9" i="1"/>
  <c r="M8" i="1"/>
  <c r="M10" i="1"/>
  <c r="M7" i="1"/>
  <c r="R22" i="1"/>
  <c r="R21" i="1"/>
  <c r="R20" i="1"/>
  <c r="R19" i="1"/>
  <c r="R18" i="1"/>
  <c r="R17" i="1"/>
  <c r="R16" i="1"/>
  <c r="R15" i="1"/>
  <c r="R14" i="1"/>
  <c r="R13" i="1"/>
  <c r="R12" i="1"/>
  <c r="R11" i="1"/>
  <c r="R9" i="1"/>
  <c r="R8" i="1"/>
  <c r="R10" i="1"/>
  <c r="R7" i="1"/>
  <c r="T22" i="1"/>
  <c r="T21" i="1"/>
  <c r="T20" i="1"/>
  <c r="T19" i="1"/>
  <c r="T18" i="1"/>
  <c r="T17" i="1"/>
  <c r="T16" i="1"/>
  <c r="T15" i="1"/>
  <c r="T14" i="1"/>
  <c r="T13" i="1"/>
  <c r="T12" i="1"/>
  <c r="T11" i="1"/>
  <c r="T9" i="1"/>
  <c r="T8" i="1"/>
  <c r="T10" i="1"/>
  <c r="T7" i="1"/>
  <c r="N22" i="1"/>
  <c r="N21" i="1"/>
  <c r="N20" i="1"/>
  <c r="N19" i="1"/>
  <c r="N18" i="1"/>
  <c r="N17" i="1"/>
  <c r="N16" i="1"/>
  <c r="N15" i="1"/>
  <c r="N14" i="1"/>
  <c r="N13" i="1"/>
  <c r="N12" i="1"/>
  <c r="N11" i="1"/>
  <c r="N9" i="1"/>
  <c r="N8" i="1"/>
  <c r="N10" i="1"/>
  <c r="N7" i="1"/>
  <c r="P22" i="1"/>
  <c r="P21" i="1"/>
  <c r="P20" i="1"/>
  <c r="P19" i="1"/>
  <c r="P18" i="1"/>
  <c r="P17" i="1"/>
  <c r="P16" i="1"/>
  <c r="P15" i="1"/>
  <c r="P14" i="1"/>
  <c r="P13" i="1"/>
  <c r="P12" i="1"/>
  <c r="P11" i="1"/>
  <c r="P9" i="1"/>
  <c r="P8" i="1"/>
  <c r="P10" i="1"/>
  <c r="P7" i="1"/>
  <c r="S22" i="1"/>
  <c r="S21" i="1"/>
  <c r="S20" i="1"/>
  <c r="S19" i="1"/>
  <c r="S18" i="1"/>
  <c r="S17" i="1"/>
  <c r="S16" i="1"/>
  <c r="S15" i="1"/>
  <c r="S14" i="1"/>
  <c r="S13" i="1"/>
  <c r="S12" i="1"/>
  <c r="S11" i="1"/>
  <c r="S9" i="1"/>
  <c r="S8" i="1"/>
  <c r="S10" i="1"/>
  <c r="S7" i="1"/>
  <c r="Q22" i="1"/>
  <c r="Q21" i="1"/>
  <c r="Q20" i="1"/>
  <c r="Q19" i="1"/>
  <c r="Q18" i="1"/>
  <c r="Q17" i="1"/>
  <c r="Q16" i="1"/>
  <c r="Q15" i="1"/>
  <c r="Q14" i="1"/>
  <c r="Q13" i="1"/>
  <c r="Q12" i="1"/>
  <c r="Q11" i="1"/>
  <c r="Q9" i="1"/>
  <c r="Q8" i="1"/>
  <c r="Q10" i="1"/>
  <c r="Q7" i="1"/>
  <c r="L22" i="1"/>
  <c r="L21" i="1"/>
  <c r="L20" i="1"/>
  <c r="L19" i="1"/>
  <c r="L18" i="1"/>
  <c r="L17" i="1"/>
  <c r="L16" i="1"/>
  <c r="L15" i="1"/>
  <c r="L14" i="1"/>
  <c r="L13" i="1"/>
  <c r="L12" i="1"/>
  <c r="L11" i="1"/>
  <c r="L9" i="1"/>
  <c r="L8" i="1"/>
  <c r="L10" i="1"/>
  <c r="L7" i="1"/>
</calcChain>
</file>

<file path=xl/sharedStrings.xml><?xml version="1.0" encoding="utf-8"?>
<sst xmlns="http://schemas.openxmlformats.org/spreadsheetml/2006/main" count="69" uniqueCount="47">
  <si>
    <t>Gear Ratio Comparison Calculator</t>
  </si>
  <si>
    <t>Values in orange text are inputs that can be changed</t>
  </si>
  <si>
    <t>High &gt; Low</t>
  </si>
  <si>
    <t>Low &gt; High</t>
  </si>
  <si>
    <t>Vehicles</t>
  </si>
  <si>
    <t>1st Gear</t>
  </si>
  <si>
    <t>Overdrive Gear</t>
  </si>
  <si>
    <t>4-Low</t>
  </si>
  <si>
    <t>4-Hi</t>
  </si>
  <si>
    <t>Diff</t>
  </si>
  <si>
    <t>2012 OEM Xterra Pro-4X (3.36) (Auto)</t>
  </si>
  <si>
    <t>2012 OEM Xterra Pro-4X (3.54) (Man)</t>
  </si>
  <si>
    <t>2012 Modified Xterra (4.10) (Auto)</t>
  </si>
  <si>
    <t>2012 Modified Xterra (4.56) (Auto)</t>
  </si>
  <si>
    <t>2012 Modified Xterra (4.56) (Man)</t>
  </si>
  <si>
    <t>2005 OEM Xterra (Man)</t>
  </si>
  <si>
    <t>2005 Modified Xterra (Man)</t>
  </si>
  <si>
    <t>OEM LJ Rubi. Wrangler Unlimited (Man)</t>
  </si>
  <si>
    <t>OEM JK Wrangler Unlimited (Man)</t>
  </si>
  <si>
    <t>OEM JK Rubi. Wrangler Unlimited (Man)</t>
  </si>
  <si>
    <t>OEM JL Rubi. Wrangler Unlimited (Man)</t>
  </si>
  <si>
    <t>2015 Tacoma TRD Pro (Auto)</t>
  </si>
  <si>
    <t>2017 Colorado ZR2</t>
  </si>
  <si>
    <t>?</t>
  </si>
  <si>
    <t>Enter Your Vehicle Here</t>
  </si>
  <si>
    <t>Enter Your Friends Vehicle Here!</t>
  </si>
  <si>
    <t>Differential Gears Being Compared</t>
  </si>
  <si>
    <t>Old --&gt;</t>
  </si>
  <si>
    <t>New --&gt;</t>
  </si>
  <si>
    <t>---&gt;</t>
  </si>
  <si>
    <t>Gear Increase</t>
  </si>
  <si>
    <t>Cells for Calculations - Don't Change</t>
  </si>
  <si>
    <t>Tires Being Compared</t>
  </si>
  <si>
    <t>Cicumference Increase</t>
  </si>
  <si>
    <t>Tire Diameter (in)</t>
  </si>
  <si>
    <t>Gear/Tire Size Increase</t>
  </si>
  <si>
    <t>&lt;--   Keep ≥ 1</t>
  </si>
  <si>
    <t>Calculate for these speeds (mph)</t>
  </si>
  <si>
    <t>Calculate for these tire sizes (inches)</t>
  </si>
  <si>
    <t>Tire Circumference (in)</t>
  </si>
  <si>
    <t>Source for Vehicle Specs</t>
  </si>
  <si>
    <t>https://www.driverside.com/specs/jeep-wrangler_unlimited-2015-916985-2409918-0?style_id=6568456</t>
  </si>
  <si>
    <t>Tire Rotations/Min</t>
  </si>
  <si>
    <t>4-Hi Ratio*</t>
  </si>
  <si>
    <t>4-Low "Crawl Ratio"*</t>
  </si>
  <si>
    <t>Highway High Speed Ratio*</t>
  </si>
  <si>
    <t>*4-Low "Crawl Ratio" is using 1st gear, 4-Low. 4-Hi Ratio is using 1st gear, 4-Hi. Highway High Speed Ratio is using Overdrive gear, 2-Hi.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</si>
</sst>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#"/>
  </numFmts>
  <fonts count="12" x14ac:knownFonts="1">
    <font>
      <sz val="10"/>
      <color rgb="FF000000"/>
      <name val="Arial"/>
    </font>
    <font>
      <sz val="10"/>
      <color rgb="FFFF99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ED7D31"/>
      <name val="Arial"/>
    </font>
    <font>
      <sz val="10"/>
      <color rgb="FFD9D9D9"/>
      <name val="Arial"/>
    </font>
    <font>
      <sz val="10"/>
      <name val="Calibri"/>
    </font>
    <font>
      <u/>
      <sz val="10"/>
      <color rgb="FF0000FF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4" fillId="0" borderId="1" xfId="0" applyFont="1" applyBorder="1"/>
    <xf numFmtId="2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4" fillId="0" borderId="7" xfId="0" applyFont="1" applyBorder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7" xfId="0" applyFont="1" applyBorder="1"/>
    <xf numFmtId="0" fontId="5" fillId="0" borderId="4" xfId="0" applyFont="1" applyBorder="1"/>
    <xf numFmtId="2" fontId="1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right"/>
    </xf>
    <xf numFmtId="2" fontId="4" fillId="0" borderId="8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2" fontId="4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0" xfId="0" applyFont="1" applyAlignment="1">
      <alignment horizontal="left"/>
    </xf>
    <xf numFmtId="164" fontId="6" fillId="0" borderId="7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8" fillId="0" borderId="0" xfId="0" applyFont="1"/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2" fontId="9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/>
    <xf numFmtId="0" fontId="11" fillId="0" borderId="0" xfId="0" applyFont="1"/>
    <xf numFmtId="165" fontId="0" fillId="0" borderId="0" xfId="0" applyNumberFormat="1" applyFont="1" applyAlignment="1"/>
    <xf numFmtId="165" fontId="4" fillId="0" borderId="2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4" fillId="0" borderId="8" xfId="0" applyNumberFormat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iverside.com/specs/jeep-wrangler_unlimited-2015-916985-2409918-0?style_id=6568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0"/>
  <sheetViews>
    <sheetView tabSelected="1" zoomScaleNormal="100" workbookViewId="0">
      <pane xSplit="1" topLeftCell="B1" activePane="topRight" state="frozen"/>
      <selection pane="topRight" activeCell="G31" sqref="G31"/>
    </sheetView>
  </sheetViews>
  <sheetFormatPr defaultColWidth="14.42578125" defaultRowHeight="15" customHeight="1" x14ac:dyDescent="0.2"/>
  <cols>
    <col min="1" max="1" width="34.140625" customWidth="1"/>
    <col min="2" max="6" width="10.85546875" customWidth="1"/>
    <col min="7" max="7" width="7.140625" customWidth="1"/>
    <col min="8" max="8" width="14.42578125" customWidth="1"/>
    <col min="11" max="11" width="7.140625" customWidth="1"/>
    <col min="12" max="20" width="9" customWidth="1"/>
  </cols>
  <sheetData>
    <row r="1" spans="1:30" ht="20.25" customHeight="1" x14ac:dyDescent="0.3">
      <c r="A1" s="74" t="s">
        <v>0</v>
      </c>
    </row>
    <row r="2" spans="1:30" ht="15.75" customHeight="1" x14ac:dyDescent="0.2"/>
    <row r="3" spans="1:30" ht="15.75" customHeight="1" x14ac:dyDescent="0.2">
      <c r="A3" s="1" t="s">
        <v>1</v>
      </c>
    </row>
    <row r="4" spans="1:30" ht="15.75" customHeight="1" x14ac:dyDescent="0.2"/>
    <row r="5" spans="1:30" ht="15.75" customHeight="1" x14ac:dyDescent="0.2">
      <c r="A5" s="2"/>
      <c r="B5" s="3"/>
      <c r="C5" s="3"/>
      <c r="D5" s="3"/>
      <c r="E5" s="3"/>
      <c r="F5" s="3"/>
      <c r="G5" s="3"/>
      <c r="H5" s="3" t="s">
        <v>2</v>
      </c>
      <c r="I5" s="3" t="s">
        <v>3</v>
      </c>
      <c r="J5" s="3" t="s">
        <v>3</v>
      </c>
      <c r="K5" s="3"/>
      <c r="L5" s="59" t="str">
        <f>CONCATENATE("RPM @ ",$B27,"mph in 4-Low")</f>
        <v>RPM @ 3mph in 4-Low</v>
      </c>
      <c r="M5" s="60"/>
      <c r="N5" s="61"/>
      <c r="O5" s="59" t="str">
        <f>CONCATENATE("RPM @ ",$B27,"mph in 4-Hi")</f>
        <v>RPM @ 3mph in 4-Hi</v>
      </c>
      <c r="P5" s="60"/>
      <c r="Q5" s="61"/>
      <c r="R5" s="59" t="str">
        <f>CONCATENATE("RPM @ ",C27,"mph in OD")</f>
        <v>RPM @ 70mph in OD</v>
      </c>
      <c r="S5" s="60"/>
      <c r="T5" s="61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72" customFormat="1" ht="31.5" customHeight="1" x14ac:dyDescent="0.2">
      <c r="A6" s="67" t="s">
        <v>4</v>
      </c>
      <c r="B6" s="68" t="s">
        <v>5</v>
      </c>
      <c r="C6" s="68" t="s">
        <v>6</v>
      </c>
      <c r="D6" s="68" t="s">
        <v>7</v>
      </c>
      <c r="E6" s="68" t="s">
        <v>8</v>
      </c>
      <c r="F6" s="68" t="s">
        <v>9</v>
      </c>
      <c r="G6" s="68"/>
      <c r="H6" s="69" t="s">
        <v>44</v>
      </c>
      <c r="I6" s="69" t="s">
        <v>43</v>
      </c>
      <c r="J6" s="69" t="s">
        <v>45</v>
      </c>
      <c r="K6" s="68"/>
      <c r="L6" s="67" t="str">
        <f>CONCATENATE($B28,"in Tire")</f>
        <v>32in Tire</v>
      </c>
      <c r="M6" s="68" t="str">
        <f>CONCATENATE($C28,"in Tire")</f>
        <v>33in Tire</v>
      </c>
      <c r="N6" s="70" t="str">
        <f>CONCATENATE($D28,"in Tire")</f>
        <v>35in Tire</v>
      </c>
      <c r="O6" s="67" t="str">
        <f>CONCATENATE($B28,"in Tire")</f>
        <v>32in Tire</v>
      </c>
      <c r="P6" s="68" t="str">
        <f>CONCATENATE($C28,"in Tire")</f>
        <v>33in Tire</v>
      </c>
      <c r="Q6" s="70" t="str">
        <f>CONCATENATE($D28,"in Tire")</f>
        <v>35in Tire</v>
      </c>
      <c r="R6" s="67" t="str">
        <f>CONCATENATE($B28,"in Tire")</f>
        <v>32in Tire</v>
      </c>
      <c r="S6" s="68" t="str">
        <f>CONCATENATE($C28,"in Tire")</f>
        <v>33in Tire</v>
      </c>
      <c r="T6" s="70" t="str">
        <f>CONCATENATE($D28,"in Tire")</f>
        <v>35in Tire</v>
      </c>
      <c r="U6" s="71"/>
      <c r="V6" s="71"/>
      <c r="W6" s="71"/>
      <c r="X6" s="71"/>
      <c r="Y6" s="71"/>
      <c r="Z6" s="71"/>
      <c r="AA6" s="71"/>
      <c r="AB6" s="71"/>
      <c r="AC6" s="71"/>
      <c r="AD6" s="71"/>
    </row>
    <row r="7" spans="1:30" ht="15.75" customHeight="1" x14ac:dyDescent="0.2">
      <c r="A7" s="5" t="s">
        <v>10</v>
      </c>
      <c r="B7" s="6">
        <v>3.84</v>
      </c>
      <c r="C7" s="6">
        <v>0.83</v>
      </c>
      <c r="D7" s="6">
        <v>2.62</v>
      </c>
      <c r="E7" s="7">
        <v>1</v>
      </c>
      <c r="F7" s="6">
        <v>3.36</v>
      </c>
      <c r="G7" s="7"/>
      <c r="H7" s="8">
        <f t="shared" ref="H7:H22" si="0">B7*D7*F7</f>
        <v>33.804288</v>
      </c>
      <c r="I7" s="8">
        <f t="shared" ref="I7:I22" si="1">B7*E7*F7</f>
        <v>12.902399999999998</v>
      </c>
      <c r="J7" s="8">
        <f t="shared" ref="J7:J22" si="2">C7*E7*F7</f>
        <v>2.7887999999999997</v>
      </c>
      <c r="K7" s="7"/>
      <c r="L7" s="9">
        <f>L$35*$H7</f>
        <v>1065.2636675146039</v>
      </c>
      <c r="M7" s="76">
        <f>M$35*$H7</f>
        <v>1032.9829503171918</v>
      </c>
      <c r="N7" s="77">
        <f>N$35*$H7</f>
        <v>973.95535315620953</v>
      </c>
      <c r="O7" s="78">
        <f>O$35*$I7</f>
        <v>406.58918607427626</v>
      </c>
      <c r="P7" s="76">
        <f>P$35*$I7</f>
        <v>394.26830164778306</v>
      </c>
      <c r="Q7" s="77">
        <f>Q$35*$I7</f>
        <v>371.73868441076695</v>
      </c>
      <c r="R7" s="78">
        <f>R$35*$J7</f>
        <v>2050.5930304614112</v>
      </c>
      <c r="S7" s="76">
        <f>S$35*$J7</f>
        <v>1988.4538477201561</v>
      </c>
      <c r="T7" s="10">
        <f>T$35*$J7</f>
        <v>1874.8279135647185</v>
      </c>
    </row>
    <row r="8" spans="1:30" ht="15.75" customHeight="1" x14ac:dyDescent="0.2">
      <c r="A8" s="11" t="s">
        <v>12</v>
      </c>
      <c r="B8" s="12">
        <v>3.84</v>
      </c>
      <c r="C8" s="12">
        <v>0.83</v>
      </c>
      <c r="D8" s="12">
        <v>2.62</v>
      </c>
      <c r="E8" s="13">
        <v>1</v>
      </c>
      <c r="F8" s="12">
        <v>4.0999999999999996</v>
      </c>
      <c r="G8" s="13"/>
      <c r="H8" s="14">
        <f t="shared" si="0"/>
        <v>41.249279999999999</v>
      </c>
      <c r="I8" s="14">
        <f t="shared" si="1"/>
        <v>15.743999999999998</v>
      </c>
      <c r="J8" s="14">
        <f t="shared" si="2"/>
        <v>3.4029999999999996</v>
      </c>
      <c r="K8" s="13"/>
      <c r="L8" s="15">
        <f t="shared" ref="L8:N8" si="3">L$35*$H8</f>
        <v>1299.8753085743679</v>
      </c>
      <c r="M8" s="79">
        <f t="shared" si="3"/>
        <v>1260.4851477084781</v>
      </c>
      <c r="N8" s="80">
        <f t="shared" si="3"/>
        <v>1188.4574249822795</v>
      </c>
      <c r="O8" s="81">
        <f t="shared" ref="O8:Q8" si="4">O$35*$I8</f>
        <v>496.13561395968236</v>
      </c>
      <c r="P8" s="79">
        <f t="shared" si="4"/>
        <v>481.10120141544957</v>
      </c>
      <c r="Q8" s="80">
        <f t="shared" si="4"/>
        <v>453.60970419170968</v>
      </c>
      <c r="R8" s="81">
        <f t="shared" ref="R8:T8" si="5">R$35*$J8</f>
        <v>2502.2117335987455</v>
      </c>
      <c r="S8" s="79">
        <f t="shared" si="5"/>
        <v>2426.3871356109044</v>
      </c>
      <c r="T8" s="17">
        <f t="shared" si="5"/>
        <v>2287.7364421474244</v>
      </c>
      <c r="U8" s="75"/>
    </row>
    <row r="9" spans="1:30" ht="15.75" customHeight="1" x14ac:dyDescent="0.2">
      <c r="A9" s="11" t="s">
        <v>13</v>
      </c>
      <c r="B9" s="12">
        <v>3.84</v>
      </c>
      <c r="C9" s="12">
        <v>0.83</v>
      </c>
      <c r="D9" s="12">
        <v>2.62</v>
      </c>
      <c r="E9" s="13">
        <v>1</v>
      </c>
      <c r="F9" s="12">
        <v>4.5599999999999996</v>
      </c>
      <c r="G9" s="13"/>
      <c r="H9" s="14">
        <f t="shared" si="0"/>
        <v>45.877247999999994</v>
      </c>
      <c r="I9" s="14">
        <f t="shared" si="1"/>
        <v>17.510399999999997</v>
      </c>
      <c r="J9" s="14">
        <f t="shared" si="2"/>
        <v>3.7847999999999993</v>
      </c>
      <c r="K9" s="13"/>
      <c r="L9" s="15">
        <f t="shared" ref="L9:N9" si="6">L$35*$H9</f>
        <v>1445.7149773412482</v>
      </c>
      <c r="M9" s="79">
        <f t="shared" si="6"/>
        <v>1401.9054325733316</v>
      </c>
      <c r="N9" s="80">
        <f t="shared" si="6"/>
        <v>1321.7965507119984</v>
      </c>
      <c r="O9" s="81">
        <f t="shared" ref="O9:Q9" si="7">O$35*$I9</f>
        <v>551.79960967223212</v>
      </c>
      <c r="P9" s="79">
        <f t="shared" si="7"/>
        <v>535.07840937913409</v>
      </c>
      <c r="Q9" s="80">
        <f t="shared" si="7"/>
        <v>504.50250027175508</v>
      </c>
      <c r="R9" s="81">
        <f t="shared" ref="R9:T9" si="8">R$35*$J9</f>
        <v>2782.9476841976289</v>
      </c>
      <c r="S9" s="79">
        <f t="shared" si="8"/>
        <v>2698.6159361916402</v>
      </c>
      <c r="T9" s="17">
        <f t="shared" si="8"/>
        <v>2544.4093112664036</v>
      </c>
      <c r="U9" s="75"/>
    </row>
    <row r="10" spans="1:30" ht="15.75" customHeight="1" x14ac:dyDescent="0.2">
      <c r="A10" s="11" t="s">
        <v>11</v>
      </c>
      <c r="B10" s="12">
        <v>4.3600000000000003</v>
      </c>
      <c r="C10" s="12">
        <v>0.76</v>
      </c>
      <c r="D10" s="12">
        <v>2.62</v>
      </c>
      <c r="E10" s="13">
        <v>1</v>
      </c>
      <c r="F10" s="12">
        <v>3.54</v>
      </c>
      <c r="G10" s="13"/>
      <c r="H10" s="14">
        <f>B10*D10*F10</f>
        <v>40.438128000000006</v>
      </c>
      <c r="I10" s="14">
        <f>B10*E10*F10</f>
        <v>15.434400000000002</v>
      </c>
      <c r="J10" s="14">
        <f>C10*E10*F10</f>
        <v>2.6903999999999999</v>
      </c>
      <c r="K10" s="13"/>
      <c r="L10" s="15">
        <f>L$35*$H10</f>
        <v>1274.3137361953904</v>
      </c>
      <c r="M10" s="16">
        <f>M$35*$H10</f>
        <v>1235.6981684318939</v>
      </c>
      <c r="N10" s="17">
        <f>N$35*$H10</f>
        <v>1165.0868445215001</v>
      </c>
      <c r="O10" s="15">
        <f>O$35*$I10</f>
        <v>486.37928862419483</v>
      </c>
      <c r="P10" s="16">
        <f>P$35*$I10</f>
        <v>471.64052230224956</v>
      </c>
      <c r="Q10" s="17">
        <f>Q$35*$I10</f>
        <v>444.68963531354962</v>
      </c>
      <c r="R10" s="15">
        <f>R$35*$J10</f>
        <v>1978.2399200922907</v>
      </c>
      <c r="S10" s="16">
        <f>S$35*$J10</f>
        <v>1918.2932558470698</v>
      </c>
      <c r="T10" s="17">
        <f>T$35*$J10</f>
        <v>1808.6764983700944</v>
      </c>
    </row>
    <row r="11" spans="1:30" ht="15.75" customHeight="1" x14ac:dyDescent="0.2">
      <c r="A11" s="11" t="s">
        <v>14</v>
      </c>
      <c r="B11" s="12">
        <v>4.3600000000000003</v>
      </c>
      <c r="C11" s="12">
        <v>0.76</v>
      </c>
      <c r="D11" s="12">
        <v>2.62</v>
      </c>
      <c r="E11" s="13">
        <v>1</v>
      </c>
      <c r="F11" s="12">
        <v>4.5599999999999996</v>
      </c>
      <c r="G11" s="13"/>
      <c r="H11" s="14">
        <f t="shared" si="0"/>
        <v>52.089792000000003</v>
      </c>
      <c r="I11" s="14">
        <f t="shared" si="1"/>
        <v>19.881599999999999</v>
      </c>
      <c r="J11" s="14">
        <f t="shared" si="2"/>
        <v>3.4655999999999998</v>
      </c>
      <c r="K11" s="13"/>
      <c r="L11" s="15">
        <f t="shared" ref="L11:N11" si="9">L$35*$H11</f>
        <v>1641.4888805228757</v>
      </c>
      <c r="M11" s="16">
        <f t="shared" si="9"/>
        <v>1591.7467932343038</v>
      </c>
      <c r="N11" s="17">
        <f t="shared" si="9"/>
        <v>1500.7898336209153</v>
      </c>
      <c r="O11" s="15">
        <f t="shared" ref="O11:Q11" si="10">O$35*$I11</f>
        <v>626.52247348201354</v>
      </c>
      <c r="P11" s="16">
        <f t="shared" si="10"/>
        <v>607.53694398255857</v>
      </c>
      <c r="Q11" s="17">
        <f t="shared" si="10"/>
        <v>572.82054718355539</v>
      </c>
      <c r="R11" s="15">
        <f t="shared" ref="R11:T11" si="11">R$35*$J11</f>
        <v>2548.2412530002389</v>
      </c>
      <c r="S11" s="16">
        <f t="shared" si="11"/>
        <v>2471.0218210911407</v>
      </c>
      <c r="T11" s="17">
        <f t="shared" si="11"/>
        <v>2329.820574171647</v>
      </c>
    </row>
    <row r="12" spans="1:30" ht="15.75" customHeight="1" x14ac:dyDescent="0.2">
      <c r="A12" s="11" t="s">
        <v>15</v>
      </c>
      <c r="B12" s="12">
        <v>3.58</v>
      </c>
      <c r="C12" s="12">
        <v>0.81</v>
      </c>
      <c r="D12" s="12">
        <v>2.02</v>
      </c>
      <c r="E12" s="13">
        <v>1</v>
      </c>
      <c r="F12" s="12">
        <v>3.54</v>
      </c>
      <c r="G12" s="13"/>
      <c r="H12" s="14">
        <f t="shared" si="0"/>
        <v>25.599864</v>
      </c>
      <c r="I12" s="14">
        <f t="shared" si="1"/>
        <v>12.6732</v>
      </c>
      <c r="J12" s="14">
        <f t="shared" si="2"/>
        <v>2.8674000000000004</v>
      </c>
      <c r="K12" s="13"/>
      <c r="L12" s="15">
        <f t="shared" ref="L12:N12" si="12">L$35*$H12</f>
        <v>806.72028981989149</v>
      </c>
      <c r="M12" s="16">
        <f t="shared" si="12"/>
        <v>782.27422043140996</v>
      </c>
      <c r="N12" s="17">
        <f t="shared" si="12"/>
        <v>737.57283640675803</v>
      </c>
      <c r="O12" s="15">
        <f t="shared" ref="O12:Q12" si="13">O$35*$I12</f>
        <v>399.36648010885716</v>
      </c>
      <c r="P12" s="16">
        <f t="shared" si="13"/>
        <v>387.26446556010393</v>
      </c>
      <c r="Q12" s="17">
        <f t="shared" si="13"/>
        <v>365.13506752809803</v>
      </c>
      <c r="R12" s="15">
        <f t="shared" ref="R12:T12" si="14">R$35*$J12</f>
        <v>2108.3872832562579</v>
      </c>
      <c r="S12" s="16">
        <f t="shared" si="14"/>
        <v>2044.4967595212195</v>
      </c>
      <c r="T12" s="17">
        <f t="shared" si="14"/>
        <v>1927.668373262864</v>
      </c>
    </row>
    <row r="13" spans="1:30" ht="15.75" customHeight="1" x14ac:dyDescent="0.2">
      <c r="A13" s="11" t="s">
        <v>16</v>
      </c>
      <c r="B13" s="12">
        <v>3.58</v>
      </c>
      <c r="C13" s="12">
        <v>0.81</v>
      </c>
      <c r="D13" s="12">
        <v>2.02</v>
      </c>
      <c r="E13" s="13">
        <v>1</v>
      </c>
      <c r="F13" s="12">
        <v>5.13</v>
      </c>
      <c r="G13" s="13"/>
      <c r="H13" s="14">
        <f t="shared" si="0"/>
        <v>37.098108000000003</v>
      </c>
      <c r="I13" s="14">
        <f t="shared" si="1"/>
        <v>18.365400000000001</v>
      </c>
      <c r="J13" s="14">
        <f t="shared" si="2"/>
        <v>4.1553000000000004</v>
      </c>
      <c r="K13" s="13"/>
      <c r="L13" s="15">
        <f t="shared" ref="L13:N13" si="15">L$35*$H13</f>
        <v>1169.0607589762835</v>
      </c>
      <c r="M13" s="16">
        <f t="shared" si="15"/>
        <v>1133.6346753709415</v>
      </c>
      <c r="N13" s="17">
        <f t="shared" si="15"/>
        <v>1068.8555510640308</v>
      </c>
      <c r="O13" s="15">
        <f t="shared" ref="O13:Q13" si="16">O$35*$I13</f>
        <v>578.74294998825917</v>
      </c>
      <c r="P13" s="16">
        <f t="shared" si="16"/>
        <v>561.20528483709984</v>
      </c>
      <c r="Q13" s="17">
        <f t="shared" si="16"/>
        <v>529.13641141783705</v>
      </c>
      <c r="R13" s="15">
        <f t="shared" ref="R13:T13" si="17">R$35*$J13</f>
        <v>3055.3747918374579</v>
      </c>
      <c r="S13" s="16">
        <f t="shared" si="17"/>
        <v>2962.7876769332925</v>
      </c>
      <c r="T13" s="17">
        <f t="shared" si="17"/>
        <v>2793.4855239656758</v>
      </c>
    </row>
    <row r="14" spans="1:30" ht="15.75" customHeight="1" x14ac:dyDescent="0.2">
      <c r="A14" s="11" t="s">
        <v>17</v>
      </c>
      <c r="B14" s="12">
        <v>4.46</v>
      </c>
      <c r="C14" s="12">
        <v>0.84</v>
      </c>
      <c r="D14" s="12">
        <v>4</v>
      </c>
      <c r="E14" s="13">
        <v>1</v>
      </c>
      <c r="F14" s="12">
        <v>4.1100000000000003</v>
      </c>
      <c r="G14" s="13"/>
      <c r="H14" s="14">
        <f t="shared" si="0"/>
        <v>73.322400000000002</v>
      </c>
      <c r="I14" s="14">
        <f t="shared" si="1"/>
        <v>18.3306</v>
      </c>
      <c r="J14" s="14">
        <f t="shared" si="2"/>
        <v>3.4524000000000004</v>
      </c>
      <c r="K14" s="13"/>
      <c r="L14" s="15">
        <f t="shared" ref="L14:N14" si="18">L$35*$H14</f>
        <v>2310.5852350735149</v>
      </c>
      <c r="M14" s="16">
        <f t="shared" si="18"/>
        <v>2240.5675006773481</v>
      </c>
      <c r="N14" s="17">
        <f t="shared" si="18"/>
        <v>2112.5350720672141</v>
      </c>
      <c r="O14" s="15">
        <f t="shared" ref="O14:Q14" si="19">O$35*$I14</f>
        <v>577.64630876837873</v>
      </c>
      <c r="P14" s="16">
        <f t="shared" si="19"/>
        <v>560.14187516933703</v>
      </c>
      <c r="Q14" s="17">
        <f t="shared" si="19"/>
        <v>528.13376801680351</v>
      </c>
      <c r="R14" s="15">
        <f t="shared" ref="R14:T14" si="20">R$35*$J14</f>
        <v>2538.535347950723</v>
      </c>
      <c r="S14" s="16">
        <f t="shared" si="20"/>
        <v>2461.6100343764588</v>
      </c>
      <c r="T14" s="17">
        <f t="shared" si="20"/>
        <v>2320.9466038406613</v>
      </c>
    </row>
    <row r="15" spans="1:30" ht="15.75" customHeight="1" x14ac:dyDescent="0.2">
      <c r="A15" s="11" t="s">
        <v>18</v>
      </c>
      <c r="B15" s="12">
        <v>4.46</v>
      </c>
      <c r="C15" s="12">
        <v>0.84</v>
      </c>
      <c r="D15" s="12">
        <v>2.72</v>
      </c>
      <c r="E15" s="13">
        <v>1</v>
      </c>
      <c r="F15" s="12">
        <v>3.21</v>
      </c>
      <c r="G15" s="13"/>
      <c r="H15" s="14">
        <f t="shared" si="0"/>
        <v>38.941152000000002</v>
      </c>
      <c r="I15" s="14">
        <f t="shared" si="1"/>
        <v>14.316599999999999</v>
      </c>
      <c r="J15" s="14">
        <f t="shared" si="2"/>
        <v>2.6963999999999997</v>
      </c>
      <c r="K15" s="13"/>
      <c r="L15" s="15">
        <f t="shared" ref="L15:N15" si="21">L$35*$H15</f>
        <v>1227.1400124375837</v>
      </c>
      <c r="M15" s="16">
        <f t="shared" si="21"/>
        <v>1189.9539514546266</v>
      </c>
      <c r="N15" s="17">
        <f t="shared" si="21"/>
        <v>1121.9565828000766</v>
      </c>
      <c r="O15" s="15">
        <f t="shared" ref="O15:Q15" si="22">O$35*$I15</f>
        <v>451.15441633734685</v>
      </c>
      <c r="P15" s="16">
        <f t="shared" si="22"/>
        <v>437.48307038773032</v>
      </c>
      <c r="Q15" s="17">
        <f t="shared" si="22"/>
        <v>412.48403779414576</v>
      </c>
      <c r="R15" s="15">
        <f t="shared" ref="R15:T15" si="23">R$35*$J15</f>
        <v>1982.651695114798</v>
      </c>
      <c r="S15" s="16">
        <f t="shared" si="23"/>
        <v>1922.5713407173796</v>
      </c>
      <c r="T15" s="17">
        <f t="shared" si="23"/>
        <v>1812.7101212478151</v>
      </c>
    </row>
    <row r="16" spans="1:30" ht="15.75" customHeight="1" x14ac:dyDescent="0.2">
      <c r="A16" s="11" t="s">
        <v>19</v>
      </c>
      <c r="B16" s="12">
        <v>4.46</v>
      </c>
      <c r="C16" s="12">
        <v>0.8</v>
      </c>
      <c r="D16" s="12">
        <v>4</v>
      </c>
      <c r="E16" s="13">
        <v>1</v>
      </c>
      <c r="F16" s="12">
        <v>4.0999999999999996</v>
      </c>
      <c r="G16" s="13"/>
      <c r="H16" s="14">
        <f t="shared" si="0"/>
        <v>73.143999999999991</v>
      </c>
      <c r="I16" s="14">
        <f t="shared" si="1"/>
        <v>18.285999999999998</v>
      </c>
      <c r="J16" s="14">
        <f t="shared" si="2"/>
        <v>3.28</v>
      </c>
      <c r="K16" s="13"/>
      <c r="L16" s="15">
        <f t="shared" ref="L16:N16" si="24">L$35*$H16</f>
        <v>2304.9633731876911</v>
      </c>
      <c r="M16" s="16">
        <f t="shared" si="24"/>
        <v>2235.1159982426093</v>
      </c>
      <c r="N16" s="17">
        <f t="shared" si="24"/>
        <v>2107.3950840573179</v>
      </c>
      <c r="O16" s="15">
        <f t="shared" ref="O16:Q16" si="25">O$35*$I16</f>
        <v>576.24084329692278</v>
      </c>
      <c r="P16" s="16">
        <f t="shared" si="25"/>
        <v>558.77899956065232</v>
      </c>
      <c r="Q16" s="17">
        <f t="shared" si="25"/>
        <v>526.84877101432949</v>
      </c>
      <c r="R16" s="15">
        <f t="shared" ref="R16:T16" si="26">R$35*$J16</f>
        <v>2411.7703456373451</v>
      </c>
      <c r="S16" s="16">
        <f t="shared" si="26"/>
        <v>2338.6863957695468</v>
      </c>
      <c r="T16" s="17">
        <f t="shared" si="26"/>
        <v>2205.0471731541443</v>
      </c>
    </row>
    <row r="17" spans="1:20" ht="15.75" customHeight="1" x14ac:dyDescent="0.2">
      <c r="A17" s="11" t="s">
        <v>20</v>
      </c>
      <c r="B17" s="12">
        <v>5.13</v>
      </c>
      <c r="C17" s="12">
        <v>0.84</v>
      </c>
      <c r="D17" s="12">
        <v>4</v>
      </c>
      <c r="E17" s="13">
        <v>1</v>
      </c>
      <c r="F17" s="12">
        <v>4.0999999999999996</v>
      </c>
      <c r="G17" s="13"/>
      <c r="H17" s="14">
        <f t="shared" si="0"/>
        <v>84.131999999999991</v>
      </c>
      <c r="I17" s="14">
        <f t="shared" si="1"/>
        <v>21.032999999999998</v>
      </c>
      <c r="J17" s="14">
        <f t="shared" si="2"/>
        <v>3.4439999999999995</v>
      </c>
      <c r="K17" s="13"/>
      <c r="L17" s="15">
        <f t="shared" ref="L17:N17" si="27">L$35*$H17</f>
        <v>2651.2246870970525</v>
      </c>
      <c r="M17" s="16">
        <f t="shared" si="27"/>
        <v>2570.8845450638087</v>
      </c>
      <c r="N17" s="17">
        <f t="shared" si="27"/>
        <v>2423.9768567744486</v>
      </c>
      <c r="O17" s="15">
        <f t="shared" ref="O17:Q17" si="28">O$35*$I17</f>
        <v>662.80617177426313</v>
      </c>
      <c r="P17" s="16">
        <f t="shared" si="28"/>
        <v>642.72113626595217</v>
      </c>
      <c r="Q17" s="17">
        <f t="shared" si="28"/>
        <v>605.99421419361215</v>
      </c>
      <c r="R17" s="15">
        <f t="shared" ref="R17:T17" si="29">R$35*$J17</f>
        <v>2532.3588629192122</v>
      </c>
      <c r="S17" s="16">
        <f t="shared" si="29"/>
        <v>2455.6207155580237</v>
      </c>
      <c r="T17" s="17">
        <f t="shared" si="29"/>
        <v>2315.299531811851</v>
      </c>
    </row>
    <row r="18" spans="1:20" ht="15.75" customHeight="1" x14ac:dyDescent="0.2">
      <c r="A18" s="11" t="s">
        <v>21</v>
      </c>
      <c r="B18" s="12">
        <v>3.6</v>
      </c>
      <c r="C18" s="12">
        <v>0.57999999999999996</v>
      </c>
      <c r="D18" s="18">
        <v>2.57</v>
      </c>
      <c r="E18" s="13">
        <v>1</v>
      </c>
      <c r="F18" s="12">
        <v>3.73</v>
      </c>
      <c r="G18" s="13"/>
      <c r="H18" s="14">
        <f t="shared" si="0"/>
        <v>34.509959999999992</v>
      </c>
      <c r="I18" s="14">
        <f t="shared" si="1"/>
        <v>13.428000000000001</v>
      </c>
      <c r="J18" s="14">
        <f t="shared" si="2"/>
        <v>2.1633999999999998</v>
      </c>
      <c r="K18" s="13"/>
      <c r="L18" s="15">
        <f t="shared" ref="L18:N18" si="30">L$35*$H18</f>
        <v>1087.5012825409094</v>
      </c>
      <c r="M18" s="16">
        <f t="shared" si="30"/>
        <v>1054.546698221488</v>
      </c>
      <c r="N18" s="17">
        <f t="shared" si="30"/>
        <v>994.28688689454589</v>
      </c>
      <c r="O18" s="15">
        <f t="shared" ref="O18:Q18" si="31">O$35*$I18</f>
        <v>423.15225001591818</v>
      </c>
      <c r="P18" s="16">
        <f t="shared" si="31"/>
        <v>410.32945456089038</v>
      </c>
      <c r="Q18" s="17">
        <f t="shared" si="31"/>
        <v>386.882057157411</v>
      </c>
      <c r="R18" s="15">
        <f t="shared" ref="R18:T18" si="32">R$35*$J18</f>
        <v>1590.7390139487295</v>
      </c>
      <c r="S18" s="16">
        <f t="shared" si="32"/>
        <v>1542.5348014048284</v>
      </c>
      <c r="T18" s="17">
        <f t="shared" si="32"/>
        <v>1454.3899556102667</v>
      </c>
    </row>
    <row r="19" spans="1:20" ht="15.75" customHeight="1" x14ac:dyDescent="0.2">
      <c r="A19" s="11" t="s">
        <v>22</v>
      </c>
      <c r="B19" s="12">
        <v>4.0599999999999996</v>
      </c>
      <c r="C19" s="12">
        <v>0.67</v>
      </c>
      <c r="D19" s="66">
        <v>2.62</v>
      </c>
      <c r="E19" s="13">
        <v>1</v>
      </c>
      <c r="F19" s="12">
        <v>3.42</v>
      </c>
      <c r="G19" s="13"/>
      <c r="H19" s="14">
        <f t="shared" si="0"/>
        <v>36.379224000000001</v>
      </c>
      <c r="I19" s="14">
        <f t="shared" si="1"/>
        <v>13.885199999999998</v>
      </c>
      <c r="J19" s="14">
        <f t="shared" si="2"/>
        <v>2.2913999999999999</v>
      </c>
      <c r="K19" s="13"/>
      <c r="L19" s="15">
        <f t="shared" ref="L19:N19" si="33">L$35*$H19</f>
        <v>1146.4067984385679</v>
      </c>
      <c r="M19" s="16">
        <f t="shared" si="33"/>
        <v>1111.6671984858842</v>
      </c>
      <c r="N19" s="17">
        <f t="shared" si="33"/>
        <v>1048.1433585724051</v>
      </c>
      <c r="O19" s="15">
        <f t="shared" ref="O19:Q19" si="34">O$35*$I19</f>
        <v>437.55984673227778</v>
      </c>
      <c r="P19" s="16">
        <f t="shared" si="34"/>
        <v>424.30045743736025</v>
      </c>
      <c r="Q19" s="17">
        <f t="shared" si="34"/>
        <v>400.05471701236831</v>
      </c>
      <c r="R19" s="15">
        <f t="shared" ref="R19:T19" si="35">R$35*$J19</f>
        <v>1684.8568810955528</v>
      </c>
      <c r="S19" s="16">
        <f t="shared" si="35"/>
        <v>1633.8006119714451</v>
      </c>
      <c r="T19" s="17">
        <f t="shared" si="35"/>
        <v>1540.4405770016481</v>
      </c>
    </row>
    <row r="20" spans="1:20" ht="15.75" customHeight="1" x14ac:dyDescent="0.2">
      <c r="A20" s="20" t="s">
        <v>24</v>
      </c>
      <c r="B20" s="19" t="s">
        <v>23</v>
      </c>
      <c r="C20" s="19" t="s">
        <v>23</v>
      </c>
      <c r="D20" s="19" t="s">
        <v>23</v>
      </c>
      <c r="E20" s="13">
        <v>1</v>
      </c>
      <c r="F20" s="19" t="s">
        <v>23</v>
      </c>
      <c r="G20" s="13"/>
      <c r="H20" s="14" t="e">
        <f t="shared" si="0"/>
        <v>#VALUE!</v>
      </c>
      <c r="I20" s="14" t="e">
        <f t="shared" si="1"/>
        <v>#VALUE!</v>
      </c>
      <c r="J20" s="14" t="e">
        <f t="shared" si="2"/>
        <v>#VALUE!</v>
      </c>
      <c r="K20" s="13"/>
      <c r="L20" s="15" t="e">
        <f t="shared" ref="L20:N20" si="36">L$35*$H20</f>
        <v>#VALUE!</v>
      </c>
      <c r="M20" s="16" t="e">
        <f t="shared" si="36"/>
        <v>#VALUE!</v>
      </c>
      <c r="N20" s="17" t="e">
        <f t="shared" si="36"/>
        <v>#VALUE!</v>
      </c>
      <c r="O20" s="15" t="e">
        <f t="shared" ref="O20:Q20" si="37">O$35*$I20</f>
        <v>#VALUE!</v>
      </c>
      <c r="P20" s="16" t="e">
        <f t="shared" si="37"/>
        <v>#VALUE!</v>
      </c>
      <c r="Q20" s="17" t="e">
        <f t="shared" si="37"/>
        <v>#VALUE!</v>
      </c>
      <c r="R20" s="15" t="e">
        <f t="shared" ref="R20:T20" si="38">R$35*$J20</f>
        <v>#VALUE!</v>
      </c>
      <c r="S20" s="16" t="e">
        <f t="shared" si="38"/>
        <v>#VALUE!</v>
      </c>
      <c r="T20" s="17" t="e">
        <f t="shared" si="38"/>
        <v>#VALUE!</v>
      </c>
    </row>
    <row r="21" spans="1:20" ht="15.75" customHeight="1" x14ac:dyDescent="0.2">
      <c r="A21" s="20" t="s">
        <v>25</v>
      </c>
      <c r="B21" s="19" t="s">
        <v>23</v>
      </c>
      <c r="C21" s="19" t="s">
        <v>23</v>
      </c>
      <c r="D21" s="19" t="s">
        <v>23</v>
      </c>
      <c r="E21" s="13">
        <v>1</v>
      </c>
      <c r="F21" s="19" t="s">
        <v>23</v>
      </c>
      <c r="G21" s="13"/>
      <c r="H21" s="14" t="e">
        <f t="shared" si="0"/>
        <v>#VALUE!</v>
      </c>
      <c r="I21" s="14" t="e">
        <f t="shared" si="1"/>
        <v>#VALUE!</v>
      </c>
      <c r="J21" s="14" t="e">
        <f t="shared" si="2"/>
        <v>#VALUE!</v>
      </c>
      <c r="K21" s="13"/>
      <c r="L21" s="15" t="e">
        <f t="shared" ref="L21:N21" si="39">L$35*$H21</f>
        <v>#VALUE!</v>
      </c>
      <c r="M21" s="16" t="e">
        <f t="shared" si="39"/>
        <v>#VALUE!</v>
      </c>
      <c r="N21" s="17" t="e">
        <f t="shared" si="39"/>
        <v>#VALUE!</v>
      </c>
      <c r="O21" s="15" t="e">
        <f t="shared" ref="O21:Q21" si="40">O$35*$I21</f>
        <v>#VALUE!</v>
      </c>
      <c r="P21" s="16" t="e">
        <f t="shared" si="40"/>
        <v>#VALUE!</v>
      </c>
      <c r="Q21" s="17" t="e">
        <f t="shared" si="40"/>
        <v>#VALUE!</v>
      </c>
      <c r="R21" s="15" t="e">
        <f t="shared" ref="R21:T21" si="41">R$35*$J21</f>
        <v>#VALUE!</v>
      </c>
      <c r="S21" s="16" t="e">
        <f t="shared" si="41"/>
        <v>#VALUE!</v>
      </c>
      <c r="T21" s="17" t="e">
        <f t="shared" si="41"/>
        <v>#VALUE!</v>
      </c>
    </row>
    <row r="22" spans="1:20" ht="15.75" customHeight="1" x14ac:dyDescent="0.2">
      <c r="A22" s="21" t="s">
        <v>25</v>
      </c>
      <c r="B22" s="22" t="s">
        <v>23</v>
      </c>
      <c r="C22" s="22" t="s">
        <v>23</v>
      </c>
      <c r="D22" s="22" t="s">
        <v>23</v>
      </c>
      <c r="E22" s="23">
        <v>1</v>
      </c>
      <c r="F22" s="22" t="s">
        <v>23</v>
      </c>
      <c r="G22" s="23"/>
      <c r="H22" s="24" t="e">
        <f t="shared" si="0"/>
        <v>#VALUE!</v>
      </c>
      <c r="I22" s="24" t="e">
        <f t="shared" si="1"/>
        <v>#VALUE!</v>
      </c>
      <c r="J22" s="24" t="e">
        <f t="shared" si="2"/>
        <v>#VALUE!</v>
      </c>
      <c r="K22" s="23"/>
      <c r="L22" s="25" t="e">
        <f t="shared" ref="L22:N22" si="42">L$35*$H22</f>
        <v>#VALUE!</v>
      </c>
      <c r="M22" s="26" t="e">
        <f t="shared" si="42"/>
        <v>#VALUE!</v>
      </c>
      <c r="N22" s="27" t="e">
        <f t="shared" si="42"/>
        <v>#VALUE!</v>
      </c>
      <c r="O22" s="25" t="e">
        <f t="shared" ref="O22:Q22" si="43">O$35*$I22</f>
        <v>#VALUE!</v>
      </c>
      <c r="P22" s="26" t="e">
        <f t="shared" si="43"/>
        <v>#VALUE!</v>
      </c>
      <c r="Q22" s="27" t="e">
        <f t="shared" si="43"/>
        <v>#VALUE!</v>
      </c>
      <c r="R22" s="25" t="e">
        <f t="shared" ref="R22:T22" si="44">R$35*$J22</f>
        <v>#VALUE!</v>
      </c>
      <c r="S22" s="26" t="e">
        <f t="shared" si="44"/>
        <v>#VALUE!</v>
      </c>
      <c r="T22" s="27" t="e">
        <f t="shared" si="44"/>
        <v>#VALUE!</v>
      </c>
    </row>
    <row r="23" spans="1:20" ht="15.75" customHeight="1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15.75" customHeight="1" x14ac:dyDescent="0.2">
      <c r="A24" s="5" t="s">
        <v>26</v>
      </c>
      <c r="B24" s="7" t="s">
        <v>27</v>
      </c>
      <c r="C24" s="28">
        <v>3.36</v>
      </c>
      <c r="D24" s="7" t="s">
        <v>28</v>
      </c>
      <c r="E24" s="29">
        <v>4.0999999999999996</v>
      </c>
      <c r="F24" s="13" t="s">
        <v>29</v>
      </c>
      <c r="G24" s="62" t="s">
        <v>30</v>
      </c>
      <c r="H24" s="60"/>
      <c r="I24" s="30">
        <f t="shared" ref="I24:I25" si="45">E24/C24</f>
        <v>1.2202380952380951</v>
      </c>
      <c r="J24" s="13"/>
      <c r="K24" s="13"/>
      <c r="L24" s="63" t="s">
        <v>31</v>
      </c>
      <c r="M24" s="64"/>
      <c r="N24" s="64"/>
      <c r="O24" s="64"/>
      <c r="P24" s="64"/>
      <c r="Q24" s="64"/>
      <c r="R24" s="64"/>
      <c r="S24" s="64"/>
      <c r="T24" s="65"/>
    </row>
    <row r="25" spans="1:20" ht="15.75" customHeight="1" x14ac:dyDescent="0.2">
      <c r="A25" s="31" t="s">
        <v>32</v>
      </c>
      <c r="B25" s="23" t="s">
        <v>27</v>
      </c>
      <c r="C25" s="32">
        <v>33</v>
      </c>
      <c r="D25" s="23" t="s">
        <v>28</v>
      </c>
      <c r="E25" s="33">
        <v>35</v>
      </c>
      <c r="F25" s="13" t="s">
        <v>29</v>
      </c>
      <c r="G25" s="11"/>
      <c r="H25" s="34" t="s">
        <v>33</v>
      </c>
      <c r="I25" s="35">
        <f t="shared" si="45"/>
        <v>1.0606060606060606</v>
      </c>
      <c r="J25" s="13"/>
      <c r="K25" s="13"/>
      <c r="L25" s="36" t="s">
        <v>34</v>
      </c>
      <c r="M25" s="37"/>
      <c r="N25" s="37"/>
      <c r="O25" s="38" t="s">
        <v>34</v>
      </c>
      <c r="P25" s="37"/>
      <c r="Q25" s="37"/>
      <c r="R25" s="38" t="s">
        <v>34</v>
      </c>
      <c r="S25" s="37"/>
      <c r="T25" s="39"/>
    </row>
    <row r="26" spans="1:20" ht="15.75" customHeight="1" x14ac:dyDescent="0.2">
      <c r="B26" s="13"/>
      <c r="C26" s="13"/>
      <c r="D26" s="13"/>
      <c r="E26" s="13"/>
      <c r="F26" s="13"/>
      <c r="G26" s="40"/>
      <c r="H26" s="41" t="s">
        <v>35</v>
      </c>
      <c r="I26" s="42">
        <f>I24/I25</f>
        <v>1.1505102040816326</v>
      </c>
      <c r="J26" s="13" t="s">
        <v>36</v>
      </c>
      <c r="K26" s="13"/>
      <c r="L26" s="43">
        <f t="shared" ref="L26:N26" si="46">B28</f>
        <v>32</v>
      </c>
      <c r="M26" s="44">
        <f t="shared" si="46"/>
        <v>33</v>
      </c>
      <c r="N26" s="44">
        <f t="shared" si="46"/>
        <v>35</v>
      </c>
      <c r="O26" s="44">
        <f t="shared" ref="O26:Q26" si="47">B28</f>
        <v>32</v>
      </c>
      <c r="P26" s="44">
        <f t="shared" si="47"/>
        <v>33</v>
      </c>
      <c r="Q26" s="44">
        <f t="shared" si="47"/>
        <v>35</v>
      </c>
      <c r="R26" s="44">
        <f t="shared" ref="R26:T26" si="48">B28</f>
        <v>32</v>
      </c>
      <c r="S26" s="44">
        <f t="shared" si="48"/>
        <v>33</v>
      </c>
      <c r="T26" s="45">
        <f t="shared" si="48"/>
        <v>35</v>
      </c>
    </row>
    <row r="27" spans="1:20" ht="15.75" customHeight="1" x14ac:dyDescent="0.2">
      <c r="A27" s="5" t="s">
        <v>37</v>
      </c>
      <c r="B27" s="28">
        <v>3</v>
      </c>
      <c r="C27" s="28">
        <v>70</v>
      </c>
      <c r="D27" s="46"/>
      <c r="E27" s="13"/>
      <c r="F27" s="13"/>
      <c r="G27" s="13"/>
      <c r="H27" s="13"/>
      <c r="I27" s="13"/>
      <c r="J27" s="47"/>
      <c r="K27" s="13"/>
      <c r="L27" s="43"/>
      <c r="M27" s="44"/>
      <c r="N27" s="44"/>
      <c r="O27" s="44"/>
      <c r="P27" s="44"/>
      <c r="Q27" s="44"/>
      <c r="R27" s="44"/>
      <c r="S27" s="44"/>
      <c r="T27" s="45"/>
    </row>
    <row r="28" spans="1:20" ht="15.75" customHeight="1" x14ac:dyDescent="0.2">
      <c r="A28" s="31" t="s">
        <v>38</v>
      </c>
      <c r="B28" s="32">
        <v>32</v>
      </c>
      <c r="C28" s="32">
        <v>33</v>
      </c>
      <c r="D28" s="33">
        <v>35</v>
      </c>
      <c r="E28" s="13"/>
      <c r="F28" s="13"/>
      <c r="G28" s="13"/>
      <c r="H28" s="13"/>
      <c r="I28" s="13"/>
      <c r="J28" s="13"/>
      <c r="K28" s="13"/>
      <c r="L28" s="48" t="s">
        <v>39</v>
      </c>
      <c r="M28" s="44"/>
      <c r="N28" s="44"/>
      <c r="O28" s="49" t="s">
        <v>39</v>
      </c>
      <c r="P28" s="44"/>
      <c r="Q28" s="44"/>
      <c r="R28" s="49" t="s">
        <v>39</v>
      </c>
      <c r="S28" s="44"/>
      <c r="T28" s="45"/>
    </row>
    <row r="29" spans="1:20" ht="15.75" customHeight="1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50">
        <f t="shared" ref="L29:T29" si="49">PI()*L26</f>
        <v>100.53096491487338</v>
      </c>
      <c r="M29" s="51">
        <f t="shared" si="49"/>
        <v>103.67255756846318</v>
      </c>
      <c r="N29" s="51">
        <f t="shared" si="49"/>
        <v>109.95574287564276</v>
      </c>
      <c r="O29" s="51">
        <f t="shared" si="49"/>
        <v>100.53096491487338</v>
      </c>
      <c r="P29" s="51">
        <f t="shared" si="49"/>
        <v>103.67255756846318</v>
      </c>
      <c r="Q29" s="51">
        <f t="shared" si="49"/>
        <v>109.95574287564276</v>
      </c>
      <c r="R29" s="51">
        <f t="shared" si="49"/>
        <v>100.53096491487338</v>
      </c>
      <c r="S29" s="51">
        <f t="shared" si="49"/>
        <v>103.67255756846318</v>
      </c>
      <c r="T29" s="52">
        <f t="shared" si="49"/>
        <v>109.95574287564276</v>
      </c>
    </row>
    <row r="30" spans="1:20" ht="15.75" customHeight="1" x14ac:dyDescent="0.2">
      <c r="A30" s="73" t="s">
        <v>46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43"/>
      <c r="M30" s="44"/>
      <c r="N30" s="44"/>
      <c r="O30" s="44"/>
      <c r="P30" s="44"/>
      <c r="Q30" s="44"/>
      <c r="R30" s="44"/>
      <c r="S30" s="44"/>
      <c r="T30" s="45"/>
    </row>
    <row r="31" spans="1:20" ht="15.75" customHeight="1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48" t="str">
        <f>CONCATENATE(B27,"mph in in/min")</f>
        <v>3mph in in/min</v>
      </c>
      <c r="M31" s="44"/>
      <c r="N31" s="44"/>
      <c r="O31" s="53" t="str">
        <f>CONCATENATE(B27,"mph in in/min")</f>
        <v>3mph in in/min</v>
      </c>
      <c r="P31" s="44"/>
      <c r="Q31" s="44"/>
      <c r="R31" s="53" t="str">
        <f>CONCATENATE(C27,"mph in in/min")</f>
        <v>70mph in in/min</v>
      </c>
      <c r="S31" s="44"/>
      <c r="T31" s="45"/>
    </row>
    <row r="32" spans="1:20" ht="15.75" customHeight="1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43">
        <f>B27*5280*12/60</f>
        <v>3168</v>
      </c>
      <c r="M32" s="44"/>
      <c r="N32" s="44"/>
      <c r="O32" s="44">
        <f>B27*5280*12/60</f>
        <v>3168</v>
      </c>
      <c r="P32" s="44"/>
      <c r="Q32" s="44"/>
      <c r="R32" s="44">
        <f>C27*5280*12/60</f>
        <v>73920</v>
      </c>
      <c r="S32" s="44"/>
      <c r="T32" s="45"/>
    </row>
    <row r="33" spans="1:20" ht="15.75" customHeight="1" x14ac:dyDescent="0.2">
      <c r="A33" s="54" t="s">
        <v>40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43"/>
      <c r="M33" s="44"/>
      <c r="N33" s="44"/>
      <c r="O33" s="44"/>
      <c r="P33" s="44"/>
      <c r="Q33" s="44"/>
      <c r="R33" s="44"/>
      <c r="S33" s="44"/>
      <c r="T33" s="45"/>
    </row>
    <row r="34" spans="1:20" ht="15.75" customHeight="1" x14ac:dyDescent="0.2">
      <c r="A34" s="55" t="s">
        <v>41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48" t="s">
        <v>42</v>
      </c>
      <c r="M34" s="44"/>
      <c r="N34" s="44"/>
      <c r="O34" s="49" t="s">
        <v>42</v>
      </c>
      <c r="P34" s="44"/>
      <c r="Q34" s="44"/>
      <c r="R34" s="49" t="s">
        <v>42</v>
      </c>
      <c r="S34" s="44"/>
      <c r="T34" s="45"/>
    </row>
    <row r="35" spans="1:20" ht="15.75" customHeight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56">
        <f t="shared" ref="L35:N35" si="50">$L$32/L29</f>
        <v>31.512678732195276</v>
      </c>
      <c r="M35" s="57">
        <f t="shared" si="50"/>
        <v>30.557749073643905</v>
      </c>
      <c r="N35" s="57">
        <f t="shared" si="50"/>
        <v>28.811591983721399</v>
      </c>
      <c r="O35" s="57">
        <f t="shared" ref="O35:Q35" si="51">$O$32/O29</f>
        <v>31.512678732195276</v>
      </c>
      <c r="P35" s="57">
        <f t="shared" si="51"/>
        <v>30.557749073643905</v>
      </c>
      <c r="Q35" s="57">
        <f t="shared" si="51"/>
        <v>28.811591983721399</v>
      </c>
      <c r="R35" s="57">
        <f t="shared" ref="R35:T35" si="52">$R$32/R29</f>
        <v>735.29583708455652</v>
      </c>
      <c r="S35" s="57">
        <f t="shared" si="52"/>
        <v>713.01414505169112</v>
      </c>
      <c r="T35" s="58">
        <f t="shared" si="52"/>
        <v>672.27047962016593</v>
      </c>
    </row>
    <row r="36" spans="1:20" ht="15.75" customHeight="1" x14ac:dyDescent="0.2">
      <c r="A36" s="54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20" ht="15.75" customHeight="1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0" ht="15.75" customHeight="1" x14ac:dyDescent="0.2">
      <c r="A38" s="54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ht="15.75" customHeight="1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5.75" customHeight="1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ht="15.75" customHeigh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15.75" customHeight="1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15.75" customHeight="1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15.75" customHeight="1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15.75" customHeight="1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5.75" customHeight="1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15.75" customHeight="1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5.75" customHeight="1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2:20" ht="15.75" customHeight="1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2:20" ht="15.75" customHeight="1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2:20" ht="15.75" customHeight="1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2:20" ht="15.75" customHeight="1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2:20" ht="15.75" customHeight="1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2:20" ht="15.75" customHeight="1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2:20" ht="15.75" customHeight="1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2:20" ht="15.75" customHeight="1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2:20" ht="15.75" customHeight="1" x14ac:dyDescent="0.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2:20" ht="15.75" customHeight="1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2:20" ht="15.75" customHeight="1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2:20" ht="15.75" customHeight="1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2:20" ht="15.75" customHeight="1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2:20" ht="15.75" customHeight="1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2:20" ht="15.75" customHeight="1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2:20" ht="15.75" customHeight="1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2:20" ht="15.75" customHeight="1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2:20" ht="15.75" customHeight="1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2:20" ht="15.75" customHeight="1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2:20" ht="15.75" customHeight="1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2:20" ht="15.75" customHeight="1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2:20" ht="15.75" customHeight="1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2:20" ht="15.75" customHeight="1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2:20" ht="15.75" customHeight="1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2:20" ht="15.75" customHeight="1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2:20" ht="15.75" customHeight="1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2:20" ht="15.75" customHeight="1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2:20" ht="15.75" customHeight="1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2:20" ht="15.75" customHeight="1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2:20" ht="15.75" customHeight="1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2:20" ht="15.75" customHeight="1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2:20" ht="15.75" customHeight="1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2:20" ht="15.75" customHeight="1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2:20" ht="15.75" customHeight="1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2:20" ht="15.75" customHeight="1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2:20" ht="15.75" customHeight="1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2:20" ht="15.75" customHeight="1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2:20" ht="15.75" customHeight="1" x14ac:dyDescent="0.2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2:20" ht="15.75" customHeight="1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 spans="2:20" ht="15.75" customHeight="1" x14ac:dyDescent="0.2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2:20" ht="15.75" customHeight="1" x14ac:dyDescent="0.2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2:20" ht="15.75" customHeight="1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2:20" ht="15.75" customHeight="1" x14ac:dyDescent="0.2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2:20" ht="15.75" customHeight="1" x14ac:dyDescent="0.2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2:20" ht="15.75" customHeight="1" x14ac:dyDescent="0.2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2:20" ht="15.75" customHeight="1" x14ac:dyDescent="0.2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2:20" ht="15.75" customHeight="1" x14ac:dyDescent="0.2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2:20" ht="15.75" customHeight="1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2:20" ht="15.75" customHeight="1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2:20" ht="15.75" customHeight="1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2:20" ht="15.75" customHeight="1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2:20" ht="15.75" customHeight="1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2:20" ht="15.75" customHeight="1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2:20" ht="15.75" customHeight="1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2:20" ht="15.75" customHeight="1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2:20" ht="15.75" customHeight="1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2:20" ht="15.75" customHeight="1" x14ac:dyDescent="0.2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2:20" ht="15.75" customHeight="1" x14ac:dyDescent="0.2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2:20" ht="15.75" customHeight="1" x14ac:dyDescent="0.2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2:20" ht="15.75" customHeight="1" x14ac:dyDescent="0.2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2:20" ht="15.75" customHeight="1" x14ac:dyDescent="0.2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2:20" ht="15.75" customHeight="1" x14ac:dyDescent="0.2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2:20" ht="15.75" customHeight="1" x14ac:dyDescent="0.2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2:20" ht="15.75" customHeight="1" x14ac:dyDescent="0.2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2:20" ht="15.75" customHeight="1" x14ac:dyDescent="0.2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</row>
    <row r="114" spans="2:20" ht="15.75" customHeight="1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2:20" ht="15.75" customHeight="1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2:20" ht="15.75" customHeight="1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2:20" ht="15.75" customHeight="1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2:20" ht="15.75" customHeight="1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2:20" ht="15.75" customHeight="1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2:20" ht="15.75" customHeight="1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2:20" ht="15.75" customHeight="1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2:20" ht="15.75" customHeight="1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2:20" ht="15.75" customHeight="1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2:20" ht="15.75" customHeight="1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2:20" ht="15.75" customHeight="1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2:20" ht="15.75" customHeight="1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2:20" ht="15.75" customHeight="1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2:20" ht="15.75" customHeight="1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2:20" ht="15.75" customHeight="1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2:20" ht="15.75" customHeight="1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2:20" ht="15.75" customHeight="1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2:20" ht="15.75" customHeight="1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2:20" ht="15.75" customHeight="1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2:20" ht="15.75" customHeight="1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2:20" ht="15.75" customHeight="1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2:20" ht="15.75" customHeight="1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2:20" ht="15.75" customHeight="1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2:20" ht="15.75" customHeight="1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2:20" ht="15.75" customHeight="1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2:20" ht="15.75" customHeight="1" x14ac:dyDescent="0.2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2:20" ht="15.75" customHeight="1" x14ac:dyDescent="0.2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2:20" ht="15.75" customHeight="1" x14ac:dyDescent="0.2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2:20" ht="15.75" customHeight="1" x14ac:dyDescent="0.2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2:20" ht="15.75" customHeight="1" x14ac:dyDescent="0.2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2:20" ht="15.75" customHeight="1" x14ac:dyDescent="0.2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2:20" ht="15.75" customHeight="1" x14ac:dyDescent="0.2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2:20" ht="15.75" customHeight="1" x14ac:dyDescent="0.2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2:20" ht="15.75" customHeight="1" x14ac:dyDescent="0.2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2:20" ht="15.75" customHeight="1" x14ac:dyDescent="0.2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2:20" ht="15.75" customHeight="1" x14ac:dyDescent="0.2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2:20" ht="15.75" customHeight="1" x14ac:dyDescent="0.2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2:20" ht="15.75" customHeight="1" x14ac:dyDescent="0.2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2:20" ht="15.75" customHeight="1" x14ac:dyDescent="0.2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2:20" ht="15.75" customHeight="1" x14ac:dyDescent="0.2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2:20" ht="15.75" customHeight="1" x14ac:dyDescent="0.2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2:20" ht="15.75" customHeight="1" x14ac:dyDescent="0.2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2:20" ht="15.75" customHeight="1" x14ac:dyDescent="0.2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2:20" ht="15.75" customHeight="1" x14ac:dyDescent="0.2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2:20" ht="15.75" customHeight="1" x14ac:dyDescent="0.2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2:20" ht="15.75" customHeight="1" x14ac:dyDescent="0.2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2:20" ht="15.75" customHeight="1" x14ac:dyDescent="0.2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2:20" ht="15.75" customHeight="1" x14ac:dyDescent="0.2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2:20" ht="15.75" customHeight="1" x14ac:dyDescent="0.2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2:20" ht="15.75" customHeight="1" x14ac:dyDescent="0.2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2:20" ht="15.75" customHeight="1" x14ac:dyDescent="0.2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2:20" ht="15.75" customHeight="1" x14ac:dyDescent="0.2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2:20" ht="15.75" customHeight="1" x14ac:dyDescent="0.2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2:20" ht="15.75" customHeight="1" x14ac:dyDescent="0.2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2:20" ht="15.75" customHeight="1" x14ac:dyDescent="0.2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2:20" ht="15.75" customHeight="1" x14ac:dyDescent="0.2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2:20" ht="15.75" customHeight="1" x14ac:dyDescent="0.2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2:20" ht="15.75" customHeight="1" x14ac:dyDescent="0.2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2:20" ht="15.75" customHeight="1" x14ac:dyDescent="0.2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2:20" ht="15.75" customHeight="1" x14ac:dyDescent="0.2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2:20" ht="15.75" customHeight="1" x14ac:dyDescent="0.2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2:20" ht="15.75" customHeight="1" x14ac:dyDescent="0.2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2:20" ht="15.75" customHeight="1" x14ac:dyDescent="0.2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2:20" ht="15.75" customHeight="1" x14ac:dyDescent="0.2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2:20" ht="15.75" customHeight="1" x14ac:dyDescent="0.2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2:20" ht="15.75" customHeight="1" x14ac:dyDescent="0.2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2:20" ht="15.75" customHeight="1" x14ac:dyDescent="0.2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2:20" ht="15.75" customHeight="1" x14ac:dyDescent="0.2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2:20" ht="15.75" customHeight="1" x14ac:dyDescent="0.2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2:20" ht="15.75" customHeight="1" x14ac:dyDescent="0.2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2:20" ht="15.75" customHeight="1" x14ac:dyDescent="0.2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2:20" ht="15.75" customHeight="1" x14ac:dyDescent="0.2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2:20" ht="15.75" customHeight="1" x14ac:dyDescent="0.2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2:20" ht="15.75" customHeight="1" x14ac:dyDescent="0.2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2:20" ht="15.75" customHeight="1" x14ac:dyDescent="0.2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2:20" ht="15.75" customHeight="1" x14ac:dyDescent="0.2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2:20" ht="15.75" customHeight="1" x14ac:dyDescent="0.2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2:20" ht="15.75" customHeight="1" x14ac:dyDescent="0.2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2:20" ht="15.75" customHeight="1" x14ac:dyDescent="0.2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2:20" ht="15.75" customHeight="1" x14ac:dyDescent="0.2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2:20" ht="15.75" customHeight="1" x14ac:dyDescent="0.2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2:20" ht="15.75" customHeight="1" x14ac:dyDescent="0.2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2:20" ht="15.75" customHeight="1" x14ac:dyDescent="0.2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2:20" ht="15.75" customHeight="1" x14ac:dyDescent="0.2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2:20" ht="15.75" customHeight="1" x14ac:dyDescent="0.2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2:20" ht="15.75" customHeight="1" x14ac:dyDescent="0.2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2:20" ht="15.75" customHeight="1" x14ac:dyDescent="0.2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2:20" ht="15.75" customHeight="1" x14ac:dyDescent="0.2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2:20" ht="15.75" customHeight="1" x14ac:dyDescent="0.2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2:20" ht="15.75" customHeight="1" x14ac:dyDescent="0.2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2:20" ht="15.75" customHeight="1" x14ac:dyDescent="0.2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2:20" ht="15.75" customHeight="1" x14ac:dyDescent="0.2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2:20" ht="15.75" customHeight="1" x14ac:dyDescent="0.2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2:20" ht="15.75" customHeight="1" x14ac:dyDescent="0.2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2:20" ht="15.75" customHeight="1" x14ac:dyDescent="0.2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2:20" ht="15.75" customHeight="1" x14ac:dyDescent="0.2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2:20" ht="15.75" customHeight="1" x14ac:dyDescent="0.2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2:20" ht="15.75" customHeight="1" x14ac:dyDescent="0.2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2:20" ht="15.75" customHeight="1" x14ac:dyDescent="0.2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2:20" ht="15.75" customHeight="1" x14ac:dyDescent="0.2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2:20" ht="15.75" customHeight="1" x14ac:dyDescent="0.2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2:20" ht="15.75" customHeight="1" x14ac:dyDescent="0.2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2:20" ht="15.75" customHeight="1" x14ac:dyDescent="0.2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2:20" ht="15.75" customHeight="1" x14ac:dyDescent="0.2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2:20" ht="15.75" customHeight="1" x14ac:dyDescent="0.2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2:20" ht="15.75" customHeight="1" x14ac:dyDescent="0.2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2:20" ht="15.75" customHeight="1" x14ac:dyDescent="0.2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  <row r="222" spans="2:20" ht="15.75" customHeight="1" x14ac:dyDescent="0.2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</row>
    <row r="223" spans="2:20" ht="15.75" customHeight="1" x14ac:dyDescent="0.2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</row>
    <row r="224" spans="2:20" ht="15.75" customHeight="1" x14ac:dyDescent="0.2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</row>
    <row r="225" spans="2:20" ht="15.75" customHeight="1" x14ac:dyDescent="0.2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</row>
    <row r="226" spans="2:20" ht="15.75" customHeight="1" x14ac:dyDescent="0.2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</row>
    <row r="227" spans="2:20" ht="15.75" customHeight="1" x14ac:dyDescent="0.2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</row>
    <row r="228" spans="2:20" ht="15.75" customHeight="1" x14ac:dyDescent="0.2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</row>
    <row r="229" spans="2:20" ht="15.75" customHeight="1" x14ac:dyDescent="0.2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</row>
    <row r="230" spans="2:20" ht="15.75" customHeight="1" x14ac:dyDescent="0.2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</row>
    <row r="231" spans="2:20" ht="15.75" customHeight="1" x14ac:dyDescent="0.2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</row>
    <row r="232" spans="2:20" ht="15.75" customHeight="1" x14ac:dyDescent="0.2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pans="2:20" ht="15.75" customHeight="1" x14ac:dyDescent="0.2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2:20" ht="15.75" customHeight="1" x14ac:dyDescent="0.2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2:20" ht="15.75" customHeight="1" x14ac:dyDescent="0.2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2:20" ht="15.75" customHeight="1" x14ac:dyDescent="0.2"/>
    <row r="237" spans="2:20" ht="15.75" customHeight="1" x14ac:dyDescent="0.2"/>
    <row r="238" spans="2:20" ht="15.75" customHeight="1" x14ac:dyDescent="0.2"/>
    <row r="239" spans="2:20" ht="15.75" customHeight="1" x14ac:dyDescent="0.2"/>
    <row r="240" spans="2:2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R5:T5"/>
    <mergeCell ref="O5:Q5"/>
    <mergeCell ref="L5:N5"/>
    <mergeCell ref="G24:H24"/>
    <mergeCell ref="L24:T24"/>
  </mergeCells>
  <hyperlinks>
    <hyperlink ref="A34" r:id="rId1" xr:uid="{00000000-0004-0000-0000-000000000000}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Crawl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Andrew Taylor</cp:lastModifiedBy>
  <dcterms:created xsi:type="dcterms:W3CDTF">2017-12-03T13:33:00Z</dcterms:created>
  <dcterms:modified xsi:type="dcterms:W3CDTF">2019-08-03T15:44:05Z</dcterms:modified>
</cp:coreProperties>
</file>